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:\data\Documents\0_Klima\"/>
    </mc:Choice>
  </mc:AlternateContent>
  <xr:revisionPtr revIDLastSave="0" documentId="8_{FEB37880-DD03-4525-8B92-17D671FB0C81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DE" sheetId="2" r:id="rId1"/>
    <sheet name="FR" sheetId="3" r:id="rId2"/>
    <sheet name="IT" sheetId="4" r:id="rId3"/>
    <sheet name="EN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5" l="1"/>
  <c r="D41" i="5"/>
  <c r="E37" i="5"/>
  <c r="D37" i="5"/>
  <c r="E35" i="5"/>
  <c r="E46" i="5" s="1"/>
  <c r="D35" i="5"/>
  <c r="D33" i="5"/>
  <c r="D46" i="5" s="1"/>
  <c r="D41" i="4"/>
  <c r="E37" i="4"/>
  <c r="E47" i="4" s="1"/>
  <c r="D37" i="4"/>
  <c r="E35" i="4"/>
  <c r="D35" i="4"/>
  <c r="D33" i="4"/>
  <c r="D46" i="4" s="1"/>
  <c r="D41" i="3"/>
  <c r="D47" i="3" s="1"/>
  <c r="E37" i="3"/>
  <c r="E47" i="3" s="1"/>
  <c r="D37" i="3"/>
  <c r="E35" i="3"/>
  <c r="E46" i="3" s="1"/>
  <c r="D35" i="3"/>
  <c r="D33" i="3"/>
  <c r="D46" i="3" s="1"/>
  <c r="D41" i="2"/>
  <c r="D47" i="2" s="1"/>
  <c r="E37" i="2"/>
  <c r="D37" i="2"/>
  <c r="E35" i="2"/>
  <c r="D35" i="2"/>
  <c r="D33" i="2"/>
  <c r="D46" i="2" s="1"/>
  <c r="E47" i="2"/>
  <c r="E46" i="2"/>
  <c r="B46" i="2"/>
  <c r="C46" i="2"/>
  <c r="B47" i="2"/>
  <c r="B48" i="2" s="1"/>
  <c r="C47" i="2"/>
  <c r="B46" i="3"/>
  <c r="C46" i="3"/>
  <c r="B47" i="3"/>
  <c r="C47" i="3"/>
  <c r="B46" i="4"/>
  <c r="C46" i="4"/>
  <c r="E46" i="4"/>
  <c r="B47" i="4"/>
  <c r="C47" i="4"/>
  <c r="D47" i="4"/>
  <c r="D48" i="4" s="1"/>
  <c r="B46" i="5"/>
  <c r="C46" i="5"/>
  <c r="C47" i="5"/>
  <c r="C48" i="5" s="1"/>
  <c r="D47" i="5"/>
  <c r="E47" i="5"/>
  <c r="E48" i="5" l="1"/>
  <c r="C48" i="4"/>
  <c r="B48" i="3"/>
  <c r="C48" i="3"/>
  <c r="E48" i="3"/>
  <c r="D48" i="5"/>
  <c r="E48" i="4"/>
  <c r="D48" i="3"/>
  <c r="B48" i="5"/>
  <c r="B48" i="4"/>
  <c r="C48" i="2"/>
  <c r="D48" i="2"/>
  <c r="E48" i="2"/>
</calcChain>
</file>

<file path=xl/sharedStrings.xml><?xml version="1.0" encoding="utf-8"?>
<sst xmlns="http://schemas.openxmlformats.org/spreadsheetml/2006/main" count="88" uniqueCount="79">
  <si>
    <t>Indikator-ID</t>
  </si>
  <si>
    <t>KL001</t>
  </si>
  <si>
    <t>Titel</t>
  </si>
  <si>
    <t>CO2-Emissionen aus Brenn- und Treibstoffen</t>
  </si>
  <si>
    <t>Graphik-Titel</t>
  </si>
  <si>
    <t>CO2 Emissionen</t>
  </si>
  <si>
    <t>Bildlegende</t>
  </si>
  <si>
    <t>Datenquelle</t>
  </si>
  <si>
    <t>BAFU</t>
  </si>
  <si>
    <t>Titel Y-Achse</t>
  </si>
  <si>
    <t>Millionen Tonnen CO2</t>
  </si>
  <si>
    <t>Anfangswert</t>
  </si>
  <si>
    <t>Endwert</t>
  </si>
  <si>
    <t>Jahr</t>
  </si>
  <si>
    <t>Emissionen aus Treibstoffen, in Millionen Tonnen CO2</t>
  </si>
  <si>
    <t>Emissionen aus Brennstoffen (Witterungsbereinigt), in Millionen Tonnen CO2</t>
  </si>
  <si>
    <t>Schwellenwert 1 für die Anpassung der CO2-Abgabe auf Brennstoffe</t>
  </si>
  <si>
    <t>Schwellenwert 2 für die Anpassung der CO2-Abgabe auf Brennstoffe</t>
  </si>
  <si>
    <t>Bewertung</t>
  </si>
  <si>
    <t>Mittel 1990-1992</t>
  </si>
  <si>
    <t>Mittel 2020-2022</t>
  </si>
  <si>
    <t>Veränderung in %</t>
  </si>
  <si>
    <t>Indicateur-ID</t>
  </si>
  <si>
    <t>Titre</t>
  </si>
  <si>
    <t xml:space="preserve">Emissions CO2 des combustibles et carburants </t>
  </si>
  <si>
    <t>Titre du graphique</t>
  </si>
  <si>
    <t>Emissions CO2</t>
  </si>
  <si>
    <t>Légende du graphique</t>
  </si>
  <si>
    <t>Source des données</t>
  </si>
  <si>
    <t>OFEV</t>
  </si>
  <si>
    <t>Titre – Axe Y</t>
  </si>
  <si>
    <t>Millions de tonnes CO2</t>
  </si>
  <si>
    <t>Valeur initiale</t>
  </si>
  <si>
    <t>Valeur finale</t>
  </si>
  <si>
    <t>Année</t>
  </si>
  <si>
    <t>Emissions liées aux carburants, en millions de tonnes de CO2</t>
  </si>
  <si>
    <t>Emissions liées aux combustibles, en millions de tonnes de CO2</t>
  </si>
  <si>
    <t>Valeur seuil 1 pour la fixation de la taxe sur le CO2</t>
  </si>
  <si>
    <t>Valeur seuil 2 pour la fixation de la taxe sur le CO2</t>
  </si>
  <si>
    <t>Evaluation</t>
  </si>
  <si>
    <t>Variation en %</t>
  </si>
  <si>
    <t>Indicatore-ID</t>
  </si>
  <si>
    <t>Titolo</t>
  </si>
  <si>
    <t xml:space="preserve">Emissioni CO2 di combustibili e carburanti </t>
  </si>
  <si>
    <t>Titolo del grafico</t>
  </si>
  <si>
    <t>Emissioni CO2</t>
  </si>
  <si>
    <t>Legenda del grafico</t>
  </si>
  <si>
    <t>Fonte dei dati</t>
  </si>
  <si>
    <t>UFAM</t>
  </si>
  <si>
    <t>Titolo – Asse Y</t>
  </si>
  <si>
    <t>Millioni tonnellate di CO2</t>
  </si>
  <si>
    <t>Valore iniziale</t>
  </si>
  <si>
    <t>Valore finale</t>
  </si>
  <si>
    <t>Anno</t>
  </si>
  <si>
    <t>Emissioni dei carburanti, in millioni tonnellate di CO2</t>
  </si>
  <si>
    <t>Emissioni dei combustibili (corretti per effeti meteorologici)</t>
  </si>
  <si>
    <t>Soglia 1 per l'aliquota della tassa sul CO2 applicata ai combustibili</t>
  </si>
  <si>
    <t>Soglia 2 per l'aliquota della tassa sul CO2 applicata ai combustibili</t>
  </si>
  <si>
    <t>Valutazione</t>
  </si>
  <si>
    <t>Variazione in %</t>
  </si>
  <si>
    <t>Indicator-ID</t>
  </si>
  <si>
    <t>Title</t>
  </si>
  <si>
    <t xml:space="preserve">CO2 Emissions from thermal and motor fuels </t>
  </si>
  <si>
    <t>Chart Title</t>
  </si>
  <si>
    <t>CO2 Emissions</t>
  </si>
  <si>
    <t>Chart Legend</t>
  </si>
  <si>
    <t>Data source</t>
  </si>
  <si>
    <t>FOEN</t>
  </si>
  <si>
    <t>Title – Y axis</t>
  </si>
  <si>
    <t>Million tonnes of CO2</t>
  </si>
  <si>
    <t>Initial value</t>
  </si>
  <si>
    <t>Final value</t>
  </si>
  <si>
    <t>Year</t>
  </si>
  <si>
    <t>Emissions from motor fuels, in million tons CO2</t>
  </si>
  <si>
    <t>Emissions from thermal fuels (corrected for weather conditions), in million tons CO2</t>
  </si>
  <si>
    <t>Threshold 1 for CO2 levy on thermal fuels</t>
  </si>
  <si>
    <t>Threshold 2 for CO2 levy on thermal fuels</t>
  </si>
  <si>
    <t>Assessment</t>
  </si>
  <si>
    <t>Variation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</si>
</sst>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EEEFF"/>
      </patternFill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0" fillId="3" borderId="0" xfId="0" applyNumberFormat="1" applyFill="1" applyAlignment="1" applyProtection="1"/>
    <xf numFmtId="10" fontId="1" fillId="0" borderId="0" xfId="0" applyNumberFormat="1" applyFont="1" applyFill="1" applyAlignment="1" applyProtection="1"/>
    <xf numFmtId="164" fontId="0" fillId="0" borderId="0" xfId="0" applyNumberFormat="1" applyFill="1" applyAlignment="1" applyProtection="1"/>
    <xf numFmtId="165" fontId="0" fillId="3" borderId="0" xfId="0" applyNumberFormat="1" applyFill="1" applyAlignment="1" applyProtection="1"/>
    <xf numFmtId="165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25" workbookViewId="0"/>
  </sheetViews>
  <sheetFormatPr baseColWidth="10" defaultColWidth="9.140625" defaultRowHeight="15" x14ac:dyDescent="0.25"/>
  <cols>
    <col min="1" max="1" width="20.7109375" customWidth="1"/>
    <col min="2" max="5" width="15.7109375" customWidth="1"/>
  </cols>
  <sheetData>
    <row r="1" spans="1:5" s="1" customFormat="1" x14ac:dyDescent="0.25">
      <c r="A1" s="2" t="s">
        <v>0</v>
      </c>
      <c r="B1" s="1" t="s">
        <v>1</v>
      </c>
    </row>
    <row r="2" spans="1:5" s="1" customFormat="1" x14ac:dyDescent="0.25">
      <c r="A2" s="2" t="s">
        <v>2</v>
      </c>
      <c r="B2" s="1" t="s">
        <v>3</v>
      </c>
    </row>
    <row r="3" spans="1:5" x14ac:dyDescent="0.25">
      <c r="A3" s="3" t="s">
        <v>4</v>
      </c>
      <c r="B3" t="s">
        <v>5</v>
      </c>
    </row>
    <row r="4" spans="1:5" x14ac:dyDescent="0.25">
      <c r="A4" s="3" t="s">
        <v>6</v>
      </c>
    </row>
    <row r="5" spans="1:5" x14ac:dyDescent="0.25">
      <c r="A5" s="3" t="s">
        <v>7</v>
      </c>
      <c r="B5" t="s">
        <v>8</v>
      </c>
    </row>
    <row r="6" spans="1:5" x14ac:dyDescent="0.25">
      <c r="A6" s="3" t="s">
        <v>9</v>
      </c>
      <c r="B6" t="s">
        <v>10</v>
      </c>
    </row>
    <row r="7" spans="1:5" x14ac:dyDescent="0.25">
      <c r="A7" s="3" t="s">
        <v>11</v>
      </c>
    </row>
    <row r="8" spans="1:5" x14ac:dyDescent="0.25">
      <c r="A8" s="3" t="s">
        <v>12</v>
      </c>
    </row>
    <row r="10" spans="1:5" x14ac:dyDescent="0.25">
      <c r="A10" s="3" t="s">
        <v>13</v>
      </c>
      <c r="B10" s="3" t="s">
        <v>14</v>
      </c>
      <c r="C10" s="3" t="s">
        <v>15</v>
      </c>
      <c r="D10" s="3" t="s">
        <v>16</v>
      </c>
      <c r="E10" s="3" t="s">
        <v>17</v>
      </c>
    </row>
    <row r="11" spans="1:5" x14ac:dyDescent="0.25">
      <c r="A11" s="3">
        <v>1990</v>
      </c>
      <c r="B11" s="4">
        <v>15.449183078108357</v>
      </c>
      <c r="C11" s="4">
        <v>23.408840953905699</v>
      </c>
    </row>
    <row r="12" spans="1:5" x14ac:dyDescent="0.25">
      <c r="A12" s="3">
        <v>1991</v>
      </c>
      <c r="B12" s="4">
        <v>15.929118287344668</v>
      </c>
      <c r="C12" s="4">
        <v>23.250864743803248</v>
      </c>
    </row>
    <row r="13" spans="1:5" x14ac:dyDescent="0.25">
      <c r="A13" s="3">
        <v>1992</v>
      </c>
      <c r="B13" s="4">
        <v>16.258573983991493</v>
      </c>
      <c r="C13" s="4">
        <v>23.848641649771128</v>
      </c>
    </row>
    <row r="14" spans="1:5" x14ac:dyDescent="0.25">
      <c r="A14" s="3">
        <v>1993</v>
      </c>
      <c r="B14">
        <v>15.216856931075801</v>
      </c>
      <c r="C14">
        <v>22.655563564600673</v>
      </c>
    </row>
    <row r="15" spans="1:5" x14ac:dyDescent="0.25">
      <c r="A15" s="3">
        <v>1994</v>
      </c>
      <c r="B15">
        <v>15.399493464442873</v>
      </c>
      <c r="C15">
        <v>22.930996214698379</v>
      </c>
    </row>
    <row r="16" spans="1:5" x14ac:dyDescent="0.25">
      <c r="A16" s="3">
        <v>1995</v>
      </c>
      <c r="B16">
        <v>15.10057925565806</v>
      </c>
      <c r="C16">
        <v>22.702459837468542</v>
      </c>
    </row>
    <row r="17" spans="1:3" x14ac:dyDescent="0.25">
      <c r="A17" s="3">
        <v>1996</v>
      </c>
      <c r="B17">
        <v>15.160380299153303</v>
      </c>
      <c r="C17">
        <v>21.872433782405096</v>
      </c>
    </row>
    <row r="18" spans="1:3" x14ac:dyDescent="0.25">
      <c r="A18" s="3">
        <v>1997</v>
      </c>
      <c r="B18">
        <v>15.736401222223661</v>
      </c>
      <c r="C18">
        <v>22.739492344276801</v>
      </c>
    </row>
    <row r="19" spans="1:3" x14ac:dyDescent="0.25">
      <c r="A19" s="3">
        <v>1998</v>
      </c>
      <c r="B19">
        <v>15.963553064415104</v>
      </c>
      <c r="C19">
        <v>23.211741646457863</v>
      </c>
    </row>
    <row r="20" spans="1:3" x14ac:dyDescent="0.25">
      <c r="A20" s="3">
        <v>1999</v>
      </c>
      <c r="B20">
        <v>16.568644360842786</v>
      </c>
      <c r="C20">
        <v>22.226292302692897</v>
      </c>
    </row>
    <row r="21" spans="1:3" x14ac:dyDescent="0.25">
      <c r="A21" s="3">
        <v>2000</v>
      </c>
      <c r="B21">
        <v>16.83646190545538</v>
      </c>
      <c r="C21">
        <v>22.461450321804577</v>
      </c>
    </row>
    <row r="22" spans="1:3" x14ac:dyDescent="0.25">
      <c r="A22" s="3">
        <v>2001</v>
      </c>
      <c r="B22">
        <v>16.559489429845446</v>
      </c>
      <c r="C22">
        <v>22.743082636929696</v>
      </c>
    </row>
    <row r="23" spans="1:3" x14ac:dyDescent="0.25">
      <c r="A23" s="3">
        <v>2002</v>
      </c>
      <c r="B23">
        <v>16.513907806043481</v>
      </c>
      <c r="C23">
        <v>22.377898877503263</v>
      </c>
    </row>
    <row r="24" spans="1:3" x14ac:dyDescent="0.25">
      <c r="A24" s="3">
        <v>2003</v>
      </c>
      <c r="B24">
        <v>16.68326416744766</v>
      </c>
      <c r="C24">
        <v>22.182502057817437</v>
      </c>
    </row>
    <row r="25" spans="1:3" x14ac:dyDescent="0.25">
      <c r="A25" s="3">
        <v>2004</v>
      </c>
      <c r="B25">
        <v>16.808906762526089</v>
      </c>
      <c r="C25">
        <v>22.332330364724953</v>
      </c>
    </row>
    <row r="26" spans="1:3" x14ac:dyDescent="0.25">
      <c r="A26" s="3">
        <v>2005</v>
      </c>
      <c r="B26">
        <v>16.892694952734423</v>
      </c>
      <c r="C26">
        <v>22.058102866840876</v>
      </c>
    </row>
    <row r="27" spans="1:3" x14ac:dyDescent="0.25">
      <c r="A27" s="3">
        <v>2006</v>
      </c>
      <c r="B27">
        <v>17.029954451496021</v>
      </c>
      <c r="C27">
        <v>21.870400509614804</v>
      </c>
    </row>
    <row r="28" spans="1:3" x14ac:dyDescent="0.25">
      <c r="A28" s="3">
        <v>2007</v>
      </c>
      <c r="B28">
        <v>17.354519925088336</v>
      </c>
      <c r="C28">
        <v>21.473477563885481</v>
      </c>
    </row>
    <row r="29" spans="1:3" x14ac:dyDescent="0.25">
      <c r="A29" s="3">
        <v>2008</v>
      </c>
      <c r="B29">
        <v>17.705704896596629</v>
      </c>
      <c r="C29">
        <v>20.87437909022632</v>
      </c>
    </row>
    <row r="30" spans="1:3" x14ac:dyDescent="0.25">
      <c r="A30" s="3">
        <v>2009</v>
      </c>
      <c r="B30">
        <v>17.514684418723895</v>
      </c>
      <c r="C30">
        <v>20.364477114240998</v>
      </c>
    </row>
    <row r="31" spans="1:3" x14ac:dyDescent="0.25">
      <c r="A31" s="3">
        <v>2010</v>
      </c>
      <c r="B31">
        <v>17.417104293138767</v>
      </c>
      <c r="C31">
        <v>20.080919201405678</v>
      </c>
    </row>
    <row r="32" spans="1:3" x14ac:dyDescent="0.25">
      <c r="A32" s="3">
        <v>2011</v>
      </c>
      <c r="B32">
        <v>17.224696368124601</v>
      </c>
      <c r="C32">
        <v>19.542107228196365</v>
      </c>
    </row>
    <row r="33" spans="1:8" x14ac:dyDescent="0.25">
      <c r="A33" s="3">
        <v>2012</v>
      </c>
      <c r="B33">
        <v>17.346606971912657</v>
      </c>
      <c r="C33">
        <v>19.203496216432818</v>
      </c>
      <c r="D33" s="7">
        <f>$C$11*0.79</f>
        <v>18.492984353585502</v>
      </c>
      <c r="E33" s="8"/>
      <c r="G33" s="6"/>
    </row>
    <row r="34" spans="1:8" x14ac:dyDescent="0.25">
      <c r="A34" s="3">
        <v>2013</v>
      </c>
      <c r="B34">
        <v>17.257604646013256</v>
      </c>
      <c r="C34">
        <v>18.861537386352325</v>
      </c>
      <c r="D34" s="8"/>
      <c r="E34" s="8"/>
    </row>
    <row r="35" spans="1:8" x14ac:dyDescent="0.25">
      <c r="A35" s="3">
        <v>2014</v>
      </c>
      <c r="B35">
        <v>17.154083466096552</v>
      </c>
      <c r="C35">
        <v>18.361620325016254</v>
      </c>
      <c r="D35" s="7">
        <f>$C$11*0.76</f>
        <v>17.79071912496833</v>
      </c>
      <c r="E35" s="7">
        <f>$C$11*0.78</f>
        <v>18.258895944046447</v>
      </c>
      <c r="G35" s="6"/>
      <c r="H35" s="6"/>
    </row>
    <row r="36" spans="1:8" x14ac:dyDescent="0.25">
      <c r="A36" s="3">
        <v>2015</v>
      </c>
      <c r="B36">
        <v>16.414779943199331</v>
      </c>
      <c r="C36">
        <v>17.860472053907742</v>
      </c>
      <c r="D36" s="8"/>
      <c r="E36" s="8"/>
    </row>
    <row r="37" spans="1:8" x14ac:dyDescent="0.25">
      <c r="A37" s="3">
        <v>2016</v>
      </c>
      <c r="B37">
        <v>16.246639568902037</v>
      </c>
      <c r="C37">
        <v>17.543220342096291</v>
      </c>
      <c r="D37" s="7">
        <f>$C$11*0.73</f>
        <v>17.088453896351158</v>
      </c>
      <c r="E37" s="7">
        <f>$C$11*0.76</f>
        <v>17.79071912496833</v>
      </c>
      <c r="G37" s="6"/>
      <c r="H37" s="6"/>
    </row>
    <row r="38" spans="1:8" x14ac:dyDescent="0.25">
      <c r="A38" s="3">
        <v>2017</v>
      </c>
      <c r="B38">
        <v>15.962862944821545</v>
      </c>
      <c r="C38">
        <v>17.206569187066449</v>
      </c>
      <c r="D38" s="8"/>
    </row>
    <row r="39" spans="1:8" x14ac:dyDescent="0.25">
      <c r="A39" s="3">
        <v>2018</v>
      </c>
      <c r="B39">
        <v>15.955549223420556</v>
      </c>
      <c r="C39">
        <v>16.79630080024026</v>
      </c>
      <c r="D39" s="8"/>
    </row>
    <row r="40" spans="1:8" x14ac:dyDescent="0.25">
      <c r="A40" s="3">
        <v>2019</v>
      </c>
      <c r="B40">
        <v>15.894504318323062</v>
      </c>
      <c r="C40">
        <v>16.432662222032519</v>
      </c>
      <c r="D40" s="8"/>
    </row>
    <row r="41" spans="1:8" x14ac:dyDescent="0.25">
      <c r="A41" s="3">
        <v>2020</v>
      </c>
      <c r="B41" s="4">
        <v>14.594703214688671</v>
      </c>
      <c r="C41" s="4">
        <v>16.114298656679015</v>
      </c>
      <c r="D41" s="7">
        <f>$C$11*0.67</f>
        <v>15.683923439116819</v>
      </c>
      <c r="G41" s="6"/>
    </row>
    <row r="42" spans="1:8" x14ac:dyDescent="0.25">
      <c r="A42" s="3">
        <v>2021</v>
      </c>
      <c r="B42" s="4">
        <v>14.772704066367957</v>
      </c>
      <c r="C42" s="4">
        <v>15.742661208960875</v>
      </c>
    </row>
    <row r="43" spans="1:8" x14ac:dyDescent="0.25">
      <c r="A43" s="3">
        <v>2022</v>
      </c>
      <c r="B43" s="4">
        <v>14.608471519718442</v>
      </c>
      <c r="C43" s="4">
        <v>14.973640669046953</v>
      </c>
    </row>
    <row r="45" spans="1:8" x14ac:dyDescent="0.25">
      <c r="A45" s="3" t="s">
        <v>18</v>
      </c>
    </row>
    <row r="46" spans="1:8" x14ac:dyDescent="0.25">
      <c r="A46" s="3" t="s">
        <v>19</v>
      </c>
      <c r="B46">
        <f>AVERAGE(B11,B12,B13)</f>
        <v>15.87895844981484</v>
      </c>
      <c r="C46">
        <f>AVERAGE(C11,C12,C13)</f>
        <v>23.502782449160023</v>
      </c>
      <c r="D46">
        <f>D33</f>
        <v>18.492984353585502</v>
      </c>
      <c r="E46">
        <f>E35</f>
        <v>18.258895944046447</v>
      </c>
    </row>
    <row r="47" spans="1:8" x14ac:dyDescent="0.25">
      <c r="A47" s="3" t="s">
        <v>20</v>
      </c>
      <c r="B47">
        <f>AVERAGE(B41,B42,B43)</f>
        <v>14.658626266925024</v>
      </c>
      <c r="C47">
        <f>AVERAGE(C41,C42,C43)</f>
        <v>15.610200178228949</v>
      </c>
      <c r="D47">
        <f>D41</f>
        <v>15.683923439116819</v>
      </c>
      <c r="E47">
        <f>E37</f>
        <v>17.79071912496833</v>
      </c>
    </row>
    <row r="48" spans="1:8" x14ac:dyDescent="0.25">
      <c r="A48" s="3" t="s">
        <v>21</v>
      </c>
      <c r="B48" s="5">
        <f>B47 / B46 -1</f>
        <v>-7.6852155432401537E-2</v>
      </c>
      <c r="C48" s="5">
        <f>C47 / C46 -1</f>
        <v>-0.33581480354523519</v>
      </c>
      <c r="D48" s="5">
        <f>D47 / D46 -1</f>
        <v>-0.15189873417721511</v>
      </c>
      <c r="E48" s="5">
        <f>E47 / E46 -1</f>
        <v>-2.5641025641025772E-2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workbookViewId="0"/>
  </sheetViews>
  <sheetFormatPr baseColWidth="10" defaultColWidth="9.140625" defaultRowHeight="15" x14ac:dyDescent="0.25"/>
  <cols>
    <col min="1" max="1" width="20.7109375" customWidth="1"/>
    <col min="2" max="5" width="15.7109375" customWidth="1"/>
  </cols>
  <sheetData>
    <row r="1" spans="1:5" s="1" customFormat="1" x14ac:dyDescent="0.25">
      <c r="A1" s="2" t="s">
        <v>22</v>
      </c>
      <c r="B1" s="1" t="s">
        <v>1</v>
      </c>
    </row>
    <row r="2" spans="1:5" s="1" customFormat="1" x14ac:dyDescent="0.25">
      <c r="A2" s="2" t="s">
        <v>23</v>
      </c>
      <c r="B2" s="1" t="s">
        <v>24</v>
      </c>
    </row>
    <row r="3" spans="1:5" x14ac:dyDescent="0.25">
      <c r="A3" s="3" t="s">
        <v>25</v>
      </c>
      <c r="B3" t="s">
        <v>26</v>
      </c>
    </row>
    <row r="4" spans="1:5" x14ac:dyDescent="0.25">
      <c r="A4" s="3" t="s">
        <v>27</v>
      </c>
    </row>
    <row r="5" spans="1:5" x14ac:dyDescent="0.25">
      <c r="A5" s="3" t="s">
        <v>28</v>
      </c>
      <c r="B5" t="s">
        <v>29</v>
      </c>
    </row>
    <row r="6" spans="1:5" x14ac:dyDescent="0.25">
      <c r="A6" s="3" t="s">
        <v>30</v>
      </c>
      <c r="B6" t="s">
        <v>31</v>
      </c>
    </row>
    <row r="7" spans="1:5" x14ac:dyDescent="0.25">
      <c r="A7" s="3" t="s">
        <v>32</v>
      </c>
    </row>
    <row r="8" spans="1:5" x14ac:dyDescent="0.25">
      <c r="A8" s="3" t="s">
        <v>33</v>
      </c>
    </row>
    <row r="10" spans="1:5" x14ac:dyDescent="0.25">
      <c r="A10" s="3" t="s">
        <v>34</v>
      </c>
      <c r="B10" s="3" t="s">
        <v>35</v>
      </c>
      <c r="C10" s="3" t="s">
        <v>36</v>
      </c>
      <c r="D10" s="3" t="s">
        <v>37</v>
      </c>
      <c r="E10" s="3" t="s">
        <v>38</v>
      </c>
    </row>
    <row r="11" spans="1:5" x14ac:dyDescent="0.25">
      <c r="A11" s="3">
        <v>1990</v>
      </c>
      <c r="B11" s="7">
        <v>15.449183078108357</v>
      </c>
      <c r="C11" s="7">
        <v>23.408840953905699</v>
      </c>
    </row>
    <row r="12" spans="1:5" x14ac:dyDescent="0.25">
      <c r="A12" s="3">
        <v>1991</v>
      </c>
      <c r="B12" s="7">
        <v>15.929118287344668</v>
      </c>
      <c r="C12" s="7">
        <v>23.250864743803248</v>
      </c>
    </row>
    <row r="13" spans="1:5" x14ac:dyDescent="0.25">
      <c r="A13" s="3">
        <v>1992</v>
      </c>
      <c r="B13" s="7">
        <v>16.258573983991493</v>
      </c>
      <c r="C13" s="7">
        <v>23.848641649771128</v>
      </c>
    </row>
    <row r="14" spans="1:5" x14ac:dyDescent="0.25">
      <c r="A14" s="3">
        <v>1993</v>
      </c>
      <c r="B14">
        <v>15.216856931075801</v>
      </c>
      <c r="C14">
        <v>22.655563564600673</v>
      </c>
    </row>
    <row r="15" spans="1:5" x14ac:dyDescent="0.25">
      <c r="A15" s="3">
        <v>1994</v>
      </c>
      <c r="B15">
        <v>15.399493464442873</v>
      </c>
      <c r="C15">
        <v>22.930996214698379</v>
      </c>
    </row>
    <row r="16" spans="1:5" x14ac:dyDescent="0.25">
      <c r="A16" s="3">
        <v>1995</v>
      </c>
      <c r="B16">
        <v>15.10057925565806</v>
      </c>
      <c r="C16">
        <v>22.702459837468542</v>
      </c>
    </row>
    <row r="17" spans="1:3" x14ac:dyDescent="0.25">
      <c r="A17" s="3">
        <v>1996</v>
      </c>
      <c r="B17">
        <v>15.160380299153303</v>
      </c>
      <c r="C17">
        <v>21.872433782405096</v>
      </c>
    </row>
    <row r="18" spans="1:3" x14ac:dyDescent="0.25">
      <c r="A18" s="3">
        <v>1997</v>
      </c>
      <c r="B18">
        <v>15.736401222223661</v>
      </c>
      <c r="C18">
        <v>22.739492344276801</v>
      </c>
    </row>
    <row r="19" spans="1:3" x14ac:dyDescent="0.25">
      <c r="A19" s="3">
        <v>1998</v>
      </c>
      <c r="B19">
        <v>15.963553064415104</v>
      </c>
      <c r="C19">
        <v>23.211741646457863</v>
      </c>
    </row>
    <row r="20" spans="1:3" x14ac:dyDescent="0.25">
      <c r="A20" s="3">
        <v>1999</v>
      </c>
      <c r="B20">
        <v>16.568644360842786</v>
      </c>
      <c r="C20">
        <v>22.226292302692897</v>
      </c>
    </row>
    <row r="21" spans="1:3" x14ac:dyDescent="0.25">
      <c r="A21" s="3">
        <v>2000</v>
      </c>
      <c r="B21">
        <v>16.83646190545538</v>
      </c>
      <c r="C21">
        <v>22.461450321804577</v>
      </c>
    </row>
    <row r="22" spans="1:3" x14ac:dyDescent="0.25">
      <c r="A22" s="3">
        <v>2001</v>
      </c>
      <c r="B22">
        <v>16.559489429845446</v>
      </c>
      <c r="C22">
        <v>22.743082636929696</v>
      </c>
    </row>
    <row r="23" spans="1:3" x14ac:dyDescent="0.25">
      <c r="A23" s="3">
        <v>2002</v>
      </c>
      <c r="B23">
        <v>16.513907806043481</v>
      </c>
      <c r="C23">
        <v>22.377898877503263</v>
      </c>
    </row>
    <row r="24" spans="1:3" x14ac:dyDescent="0.25">
      <c r="A24" s="3">
        <v>2003</v>
      </c>
      <c r="B24">
        <v>16.68326416744766</v>
      </c>
      <c r="C24">
        <v>22.182502057817437</v>
      </c>
    </row>
    <row r="25" spans="1:3" x14ac:dyDescent="0.25">
      <c r="A25" s="3">
        <v>2004</v>
      </c>
      <c r="B25">
        <v>16.808906762526089</v>
      </c>
      <c r="C25">
        <v>22.332330364724953</v>
      </c>
    </row>
    <row r="26" spans="1:3" x14ac:dyDescent="0.25">
      <c r="A26" s="3">
        <v>2005</v>
      </c>
      <c r="B26">
        <v>16.892694952734423</v>
      </c>
      <c r="C26">
        <v>22.058102866840876</v>
      </c>
    </row>
    <row r="27" spans="1:3" x14ac:dyDescent="0.25">
      <c r="A27" s="3">
        <v>2006</v>
      </c>
      <c r="B27">
        <v>17.029954451496021</v>
      </c>
      <c r="C27">
        <v>21.870400509614804</v>
      </c>
    </row>
    <row r="28" spans="1:3" x14ac:dyDescent="0.25">
      <c r="A28" s="3">
        <v>2007</v>
      </c>
      <c r="B28">
        <v>17.354519925088336</v>
      </c>
      <c r="C28">
        <v>21.473477563885481</v>
      </c>
    </row>
    <row r="29" spans="1:3" x14ac:dyDescent="0.25">
      <c r="A29" s="3">
        <v>2008</v>
      </c>
      <c r="B29">
        <v>17.705704896596629</v>
      </c>
      <c r="C29">
        <v>20.87437909022632</v>
      </c>
    </row>
    <row r="30" spans="1:3" x14ac:dyDescent="0.25">
      <c r="A30" s="3">
        <v>2009</v>
      </c>
      <c r="B30">
        <v>17.514684418723895</v>
      </c>
      <c r="C30">
        <v>20.364477114240998</v>
      </c>
    </row>
    <row r="31" spans="1:3" x14ac:dyDescent="0.25">
      <c r="A31" s="3">
        <v>2010</v>
      </c>
      <c r="B31">
        <v>17.417104293138767</v>
      </c>
      <c r="C31">
        <v>20.080919201405678</v>
      </c>
    </row>
    <row r="32" spans="1:3" x14ac:dyDescent="0.25">
      <c r="A32" s="3">
        <v>2011</v>
      </c>
      <c r="B32">
        <v>17.224696368124601</v>
      </c>
      <c r="C32">
        <v>19.542107228196365</v>
      </c>
    </row>
    <row r="33" spans="1:5" x14ac:dyDescent="0.25">
      <c r="A33" s="3">
        <v>2012</v>
      </c>
      <c r="B33">
        <v>17.346606971912657</v>
      </c>
      <c r="C33">
        <v>19.203496216432818</v>
      </c>
      <c r="D33" s="7">
        <f>$C$11*0.79</f>
        <v>18.492984353585502</v>
      </c>
      <c r="E33" s="8"/>
    </row>
    <row r="34" spans="1:5" x14ac:dyDescent="0.25">
      <c r="A34" s="3">
        <v>2013</v>
      </c>
      <c r="B34">
        <v>17.257604646013256</v>
      </c>
      <c r="C34">
        <v>18.861537386352325</v>
      </c>
      <c r="D34" s="8"/>
      <c r="E34" s="8"/>
    </row>
    <row r="35" spans="1:5" x14ac:dyDescent="0.25">
      <c r="A35" s="3">
        <v>2014</v>
      </c>
      <c r="B35">
        <v>17.154083466096552</v>
      </c>
      <c r="C35">
        <v>18.361620325016254</v>
      </c>
      <c r="D35" s="7">
        <f>$C$11*0.76</f>
        <v>17.79071912496833</v>
      </c>
      <c r="E35" s="7">
        <f>$C$11*0.78</f>
        <v>18.258895944046447</v>
      </c>
    </row>
    <row r="36" spans="1:5" x14ac:dyDescent="0.25">
      <c r="A36" s="3">
        <v>2015</v>
      </c>
      <c r="B36">
        <v>16.414779943199331</v>
      </c>
      <c r="C36">
        <v>17.860472053907742</v>
      </c>
      <c r="D36" s="8"/>
      <c r="E36" s="8"/>
    </row>
    <row r="37" spans="1:5" x14ac:dyDescent="0.25">
      <c r="A37" s="3">
        <v>2016</v>
      </c>
      <c r="B37">
        <v>16.246639568902037</v>
      </c>
      <c r="C37">
        <v>17.543220342096291</v>
      </c>
      <c r="D37" s="7">
        <f>$C$11*0.73</f>
        <v>17.088453896351158</v>
      </c>
      <c r="E37" s="7">
        <f>$C$11*0.76</f>
        <v>17.79071912496833</v>
      </c>
    </row>
    <row r="38" spans="1:5" x14ac:dyDescent="0.25">
      <c r="A38" s="3">
        <v>2017</v>
      </c>
      <c r="B38">
        <v>15.962862944821545</v>
      </c>
      <c r="C38">
        <v>17.206569187066449</v>
      </c>
      <c r="D38" s="8"/>
    </row>
    <row r="39" spans="1:5" x14ac:dyDescent="0.25">
      <c r="A39" s="3">
        <v>2018</v>
      </c>
      <c r="B39">
        <v>15.955549223420556</v>
      </c>
      <c r="C39">
        <v>16.79630080024026</v>
      </c>
      <c r="D39" s="8"/>
    </row>
    <row r="40" spans="1:5" x14ac:dyDescent="0.25">
      <c r="A40" s="3">
        <v>2019</v>
      </c>
      <c r="B40">
        <v>15.894504318323062</v>
      </c>
      <c r="C40">
        <v>16.432662222032519</v>
      </c>
      <c r="D40" s="8"/>
    </row>
    <row r="41" spans="1:5" x14ac:dyDescent="0.25">
      <c r="A41" s="3">
        <v>2020</v>
      </c>
      <c r="B41" s="7">
        <v>14.594703214688671</v>
      </c>
      <c r="C41" s="7">
        <v>16.114298656679015</v>
      </c>
      <c r="D41" s="7">
        <f>$C$11*0.67</f>
        <v>15.683923439116819</v>
      </c>
    </row>
    <row r="42" spans="1:5" x14ac:dyDescent="0.25">
      <c r="A42" s="3">
        <v>2021</v>
      </c>
      <c r="B42" s="7">
        <v>14.772704066367957</v>
      </c>
      <c r="C42" s="7">
        <v>15.742661208960875</v>
      </c>
    </row>
    <row r="43" spans="1:5" x14ac:dyDescent="0.25">
      <c r="A43" s="3">
        <v>2022</v>
      </c>
      <c r="B43" s="7">
        <v>14.608471519718442</v>
      </c>
      <c r="C43" s="7">
        <v>14.973640669046953</v>
      </c>
    </row>
    <row r="45" spans="1:5" x14ac:dyDescent="0.25">
      <c r="A45" s="3" t="s">
        <v>39</v>
      </c>
    </row>
    <row r="46" spans="1:5" x14ac:dyDescent="0.25">
      <c r="A46" s="3" t="s">
        <v>19</v>
      </c>
      <c r="B46">
        <f>AVERAGE(B11,B12,B13)</f>
        <v>15.87895844981484</v>
      </c>
      <c r="C46">
        <f>AVERAGE(C11,C12,C13)</f>
        <v>23.502782449160023</v>
      </c>
      <c r="D46">
        <f>D33</f>
        <v>18.492984353585502</v>
      </c>
      <c r="E46">
        <f>E35</f>
        <v>18.258895944046447</v>
      </c>
    </row>
    <row r="47" spans="1:5" x14ac:dyDescent="0.25">
      <c r="A47" s="3" t="s">
        <v>20</v>
      </c>
      <c r="B47">
        <f>AVERAGE(B41,B42,B43)</f>
        <v>14.658626266925024</v>
      </c>
      <c r="C47">
        <f>AVERAGE(C41,C42,C43)</f>
        <v>15.610200178228949</v>
      </c>
      <c r="D47">
        <f>D41</f>
        <v>15.683923439116819</v>
      </c>
      <c r="E47">
        <f>E37</f>
        <v>17.79071912496833</v>
      </c>
    </row>
    <row r="48" spans="1:5" x14ac:dyDescent="0.25">
      <c r="A48" s="3" t="s">
        <v>40</v>
      </c>
      <c r="B48" s="5">
        <f>B47 / B46 -1</f>
        <v>-7.6852155432401537E-2</v>
      </c>
      <c r="C48" s="5">
        <f>C47 / C46 -1</f>
        <v>-0.33581480354523519</v>
      </c>
      <c r="D48" s="5">
        <f>D47 / D46 -1</f>
        <v>-0.15189873417721511</v>
      </c>
      <c r="E48" s="5">
        <f>E47 / E46 -1</f>
        <v>-2.5641025641025772E-2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/>
  </sheetViews>
  <sheetFormatPr baseColWidth="10" defaultColWidth="9.140625" defaultRowHeight="15" x14ac:dyDescent="0.25"/>
  <cols>
    <col min="1" max="1" width="20.7109375" customWidth="1"/>
    <col min="2" max="5" width="15.7109375" customWidth="1"/>
  </cols>
  <sheetData>
    <row r="1" spans="1:5" s="1" customFormat="1" x14ac:dyDescent="0.25">
      <c r="A1" s="2" t="s">
        <v>41</v>
      </c>
      <c r="B1" s="1" t="s">
        <v>1</v>
      </c>
    </row>
    <row r="2" spans="1:5" s="1" customFormat="1" x14ac:dyDescent="0.25">
      <c r="A2" s="2" t="s">
        <v>42</v>
      </c>
      <c r="B2" s="1" t="s">
        <v>43</v>
      </c>
    </row>
    <row r="3" spans="1:5" x14ac:dyDescent="0.25">
      <c r="A3" s="3" t="s">
        <v>44</v>
      </c>
      <c r="B3" t="s">
        <v>45</v>
      </c>
    </row>
    <row r="4" spans="1:5" x14ac:dyDescent="0.25">
      <c r="A4" s="3" t="s">
        <v>46</v>
      </c>
    </row>
    <row r="5" spans="1:5" x14ac:dyDescent="0.25">
      <c r="A5" s="3" t="s">
        <v>47</v>
      </c>
      <c r="B5" t="s">
        <v>48</v>
      </c>
    </row>
    <row r="6" spans="1:5" x14ac:dyDescent="0.25">
      <c r="A6" s="3" t="s">
        <v>49</v>
      </c>
      <c r="B6" t="s">
        <v>50</v>
      </c>
    </row>
    <row r="7" spans="1:5" x14ac:dyDescent="0.25">
      <c r="A7" s="3" t="s">
        <v>51</v>
      </c>
    </row>
    <row r="8" spans="1:5" x14ac:dyDescent="0.25">
      <c r="A8" s="3" t="s">
        <v>52</v>
      </c>
    </row>
    <row r="10" spans="1:5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57</v>
      </c>
    </row>
    <row r="11" spans="1:5" x14ac:dyDescent="0.25">
      <c r="A11" s="3">
        <v>1990</v>
      </c>
      <c r="B11" s="4">
        <v>15.449183078108357</v>
      </c>
      <c r="C11" s="4">
        <v>23.408840953905699</v>
      </c>
    </row>
    <row r="12" spans="1:5" x14ac:dyDescent="0.25">
      <c r="A12" s="3">
        <v>1991</v>
      </c>
      <c r="B12" s="4">
        <v>15.929118287344668</v>
      </c>
      <c r="C12" s="4">
        <v>23.250864743803248</v>
      </c>
    </row>
    <row r="13" spans="1:5" x14ac:dyDescent="0.25">
      <c r="A13" s="3">
        <v>1992</v>
      </c>
      <c r="B13" s="4">
        <v>16.258573983991493</v>
      </c>
      <c r="C13" s="4">
        <v>23.848641649771128</v>
      </c>
    </row>
    <row r="14" spans="1:5" x14ac:dyDescent="0.25">
      <c r="A14" s="3">
        <v>1993</v>
      </c>
      <c r="B14">
        <v>15.216856931075801</v>
      </c>
      <c r="C14">
        <v>22.655563564600673</v>
      </c>
    </row>
    <row r="15" spans="1:5" x14ac:dyDescent="0.25">
      <c r="A15" s="3">
        <v>1994</v>
      </c>
      <c r="B15">
        <v>15.399493464442873</v>
      </c>
      <c r="C15">
        <v>22.930996214698379</v>
      </c>
    </row>
    <row r="16" spans="1:5" x14ac:dyDescent="0.25">
      <c r="A16" s="3">
        <v>1995</v>
      </c>
      <c r="B16">
        <v>15.10057925565806</v>
      </c>
      <c r="C16">
        <v>22.702459837468542</v>
      </c>
    </row>
    <row r="17" spans="1:3" x14ac:dyDescent="0.25">
      <c r="A17" s="3">
        <v>1996</v>
      </c>
      <c r="B17">
        <v>15.160380299153303</v>
      </c>
      <c r="C17">
        <v>21.872433782405096</v>
      </c>
    </row>
    <row r="18" spans="1:3" x14ac:dyDescent="0.25">
      <c r="A18" s="3">
        <v>1997</v>
      </c>
      <c r="B18">
        <v>15.736401222223661</v>
      </c>
      <c r="C18">
        <v>22.739492344276801</v>
      </c>
    </row>
    <row r="19" spans="1:3" x14ac:dyDescent="0.25">
      <c r="A19" s="3">
        <v>1998</v>
      </c>
      <c r="B19">
        <v>15.963553064415104</v>
      </c>
      <c r="C19">
        <v>23.211741646457863</v>
      </c>
    </row>
    <row r="20" spans="1:3" x14ac:dyDescent="0.25">
      <c r="A20" s="3">
        <v>1999</v>
      </c>
      <c r="B20">
        <v>16.568644360842786</v>
      </c>
      <c r="C20">
        <v>22.226292302692897</v>
      </c>
    </row>
    <row r="21" spans="1:3" x14ac:dyDescent="0.25">
      <c r="A21" s="3">
        <v>2000</v>
      </c>
      <c r="B21">
        <v>16.83646190545538</v>
      </c>
      <c r="C21">
        <v>22.461450321804577</v>
      </c>
    </row>
    <row r="22" spans="1:3" x14ac:dyDescent="0.25">
      <c r="A22" s="3">
        <v>2001</v>
      </c>
      <c r="B22">
        <v>16.559489429845446</v>
      </c>
      <c r="C22">
        <v>22.743082636929696</v>
      </c>
    </row>
    <row r="23" spans="1:3" x14ac:dyDescent="0.25">
      <c r="A23" s="3">
        <v>2002</v>
      </c>
      <c r="B23">
        <v>16.513907806043481</v>
      </c>
      <c r="C23">
        <v>22.377898877503263</v>
      </c>
    </row>
    <row r="24" spans="1:3" x14ac:dyDescent="0.25">
      <c r="A24" s="3">
        <v>2003</v>
      </c>
      <c r="B24">
        <v>16.68326416744766</v>
      </c>
      <c r="C24">
        <v>22.182502057817437</v>
      </c>
    </row>
    <row r="25" spans="1:3" x14ac:dyDescent="0.25">
      <c r="A25" s="3">
        <v>2004</v>
      </c>
      <c r="B25">
        <v>16.808906762526089</v>
      </c>
      <c r="C25">
        <v>22.332330364724953</v>
      </c>
    </row>
    <row r="26" spans="1:3" x14ac:dyDescent="0.25">
      <c r="A26" s="3">
        <v>2005</v>
      </c>
      <c r="B26">
        <v>16.892694952734423</v>
      </c>
      <c r="C26">
        <v>22.058102866840876</v>
      </c>
    </row>
    <row r="27" spans="1:3" x14ac:dyDescent="0.25">
      <c r="A27" s="3">
        <v>2006</v>
      </c>
      <c r="B27">
        <v>17.029954451496021</v>
      </c>
      <c r="C27">
        <v>21.870400509614804</v>
      </c>
    </row>
    <row r="28" spans="1:3" x14ac:dyDescent="0.25">
      <c r="A28" s="3">
        <v>2007</v>
      </c>
      <c r="B28">
        <v>17.354519925088336</v>
      </c>
      <c r="C28">
        <v>21.473477563885481</v>
      </c>
    </row>
    <row r="29" spans="1:3" x14ac:dyDescent="0.25">
      <c r="A29" s="3">
        <v>2008</v>
      </c>
      <c r="B29">
        <v>17.705704896596629</v>
      </c>
      <c r="C29">
        <v>20.87437909022632</v>
      </c>
    </row>
    <row r="30" spans="1:3" x14ac:dyDescent="0.25">
      <c r="A30" s="3">
        <v>2009</v>
      </c>
      <c r="B30">
        <v>17.514684418723895</v>
      </c>
      <c r="C30">
        <v>20.364477114240998</v>
      </c>
    </row>
    <row r="31" spans="1:3" x14ac:dyDescent="0.25">
      <c r="A31" s="3">
        <v>2010</v>
      </c>
      <c r="B31">
        <v>17.417104293138767</v>
      </c>
      <c r="C31">
        <v>20.080919201405678</v>
      </c>
    </row>
    <row r="32" spans="1:3" x14ac:dyDescent="0.25">
      <c r="A32" s="3">
        <v>2011</v>
      </c>
      <c r="B32">
        <v>17.224696368124601</v>
      </c>
      <c r="C32">
        <v>19.542107228196365</v>
      </c>
    </row>
    <row r="33" spans="1:5" x14ac:dyDescent="0.25">
      <c r="A33" s="3">
        <v>2012</v>
      </c>
      <c r="B33">
        <v>17.346606971912657</v>
      </c>
      <c r="C33">
        <v>19.203496216432818</v>
      </c>
      <c r="D33" s="7">
        <f>$C$11*0.79</f>
        <v>18.492984353585502</v>
      </c>
      <c r="E33" s="8"/>
    </row>
    <row r="34" spans="1:5" x14ac:dyDescent="0.25">
      <c r="A34" s="3">
        <v>2013</v>
      </c>
      <c r="B34">
        <v>17.257604646013256</v>
      </c>
      <c r="C34">
        <v>18.861537386352325</v>
      </c>
      <c r="D34" s="8"/>
      <c r="E34" s="8"/>
    </row>
    <row r="35" spans="1:5" x14ac:dyDescent="0.25">
      <c r="A35" s="3">
        <v>2014</v>
      </c>
      <c r="B35">
        <v>17.154083466096552</v>
      </c>
      <c r="C35">
        <v>18.361620325016254</v>
      </c>
      <c r="D35" s="7">
        <f>$C$11*0.76</f>
        <v>17.79071912496833</v>
      </c>
      <c r="E35" s="7">
        <f>$C$11*0.78</f>
        <v>18.258895944046447</v>
      </c>
    </row>
    <row r="36" spans="1:5" x14ac:dyDescent="0.25">
      <c r="A36" s="3">
        <v>2015</v>
      </c>
      <c r="B36">
        <v>16.414779943199331</v>
      </c>
      <c r="C36">
        <v>17.860472053907742</v>
      </c>
      <c r="D36" s="8"/>
      <c r="E36" s="8"/>
    </row>
    <row r="37" spans="1:5" x14ac:dyDescent="0.25">
      <c r="A37" s="3">
        <v>2016</v>
      </c>
      <c r="B37">
        <v>16.246639568902037</v>
      </c>
      <c r="C37">
        <v>17.543220342096291</v>
      </c>
      <c r="D37" s="7">
        <f>$C$11*0.73</f>
        <v>17.088453896351158</v>
      </c>
      <c r="E37" s="7">
        <f>$C$11*0.76</f>
        <v>17.79071912496833</v>
      </c>
    </row>
    <row r="38" spans="1:5" x14ac:dyDescent="0.25">
      <c r="A38" s="3">
        <v>2017</v>
      </c>
      <c r="B38">
        <v>15.962862944821545</v>
      </c>
      <c r="C38">
        <v>17.206569187066449</v>
      </c>
      <c r="D38" s="8"/>
    </row>
    <row r="39" spans="1:5" x14ac:dyDescent="0.25">
      <c r="A39" s="3">
        <v>2018</v>
      </c>
      <c r="B39">
        <v>15.955549223420556</v>
      </c>
      <c r="C39">
        <v>16.79630080024026</v>
      </c>
      <c r="D39" s="8"/>
    </row>
    <row r="40" spans="1:5" x14ac:dyDescent="0.25">
      <c r="A40" s="3">
        <v>2019</v>
      </c>
      <c r="B40">
        <v>15.894504318323062</v>
      </c>
      <c r="C40">
        <v>16.432662222032519</v>
      </c>
      <c r="D40" s="8"/>
    </row>
    <row r="41" spans="1:5" x14ac:dyDescent="0.25">
      <c r="A41" s="3">
        <v>2020</v>
      </c>
      <c r="B41" s="4">
        <v>14.594703214688671</v>
      </c>
      <c r="C41" s="4">
        <v>16.114298656679015</v>
      </c>
      <c r="D41" s="7">
        <f>$C$11*0.67</f>
        <v>15.683923439116819</v>
      </c>
    </row>
    <row r="42" spans="1:5" x14ac:dyDescent="0.25">
      <c r="A42" s="3">
        <v>2021</v>
      </c>
      <c r="B42" s="4">
        <v>14.772704066367957</v>
      </c>
      <c r="C42" s="4">
        <v>15.742661208960875</v>
      </c>
    </row>
    <row r="43" spans="1:5" x14ac:dyDescent="0.25">
      <c r="A43" s="3">
        <v>2022</v>
      </c>
      <c r="B43" s="4">
        <v>14.608471519718442</v>
      </c>
      <c r="C43" s="4">
        <v>14.973640669046953</v>
      </c>
    </row>
    <row r="45" spans="1:5" x14ac:dyDescent="0.25">
      <c r="A45" s="3" t="s">
        <v>58</v>
      </c>
    </row>
    <row r="46" spans="1:5" x14ac:dyDescent="0.25">
      <c r="A46" s="3" t="s">
        <v>19</v>
      </c>
      <c r="B46">
        <f>AVERAGE(B11,B12,B13)</f>
        <v>15.87895844981484</v>
      </c>
      <c r="C46">
        <f>AVERAGE(C11,C12,C13)</f>
        <v>23.502782449160023</v>
      </c>
      <c r="D46">
        <f>D33</f>
        <v>18.492984353585502</v>
      </c>
      <c r="E46">
        <f>E35</f>
        <v>18.258895944046447</v>
      </c>
    </row>
    <row r="47" spans="1:5" x14ac:dyDescent="0.25">
      <c r="A47" s="3" t="s">
        <v>20</v>
      </c>
      <c r="B47">
        <f>AVERAGE(B41,B42,B43)</f>
        <v>14.658626266925024</v>
      </c>
      <c r="C47">
        <f>AVERAGE(C41,C42,C43)</f>
        <v>15.610200178228949</v>
      </c>
      <c r="D47">
        <f>D41</f>
        <v>15.683923439116819</v>
      </c>
      <c r="E47">
        <f>E37</f>
        <v>17.79071912496833</v>
      </c>
    </row>
    <row r="48" spans="1:5" x14ac:dyDescent="0.25">
      <c r="A48" s="3" t="s">
        <v>59</v>
      </c>
      <c r="B48" s="5">
        <f>B47 / B46 -1</f>
        <v>-7.6852155432401537E-2</v>
      </c>
      <c r="C48" s="5">
        <f>C47 / C46 -1</f>
        <v>-0.33581480354523519</v>
      </c>
      <c r="D48" s="5">
        <f>D47 / D46 -1</f>
        <v>-0.15189873417721511</v>
      </c>
      <c r="E48" s="5">
        <f>E47 / E46 -1</f>
        <v>-2.5641025641025772E-2</v>
      </c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workbookViewId="0"/>
  </sheetViews>
  <sheetFormatPr baseColWidth="10" defaultColWidth="9.140625" defaultRowHeight="15" x14ac:dyDescent="0.25"/>
  <cols>
    <col min="1" max="1" width="20.7109375" customWidth="1"/>
    <col min="2" max="5" width="15.7109375" customWidth="1"/>
  </cols>
  <sheetData>
    <row r="1" spans="1:5" s="1" customFormat="1" x14ac:dyDescent="0.25">
      <c r="A1" s="2" t="s">
        <v>60</v>
      </c>
      <c r="B1" s="1" t="s">
        <v>1</v>
      </c>
    </row>
    <row r="2" spans="1:5" s="1" customFormat="1" x14ac:dyDescent="0.25">
      <c r="A2" s="2" t="s">
        <v>61</v>
      </c>
      <c r="B2" s="1" t="s">
        <v>62</v>
      </c>
    </row>
    <row r="3" spans="1:5" x14ac:dyDescent="0.25">
      <c r="A3" s="3" t="s">
        <v>63</v>
      </c>
      <c r="B3" t="s">
        <v>64</v>
      </c>
    </row>
    <row r="4" spans="1:5" x14ac:dyDescent="0.25">
      <c r="A4" s="3" t="s">
        <v>65</v>
      </c>
    </row>
    <row r="5" spans="1:5" x14ac:dyDescent="0.25">
      <c r="A5" s="3" t="s">
        <v>66</v>
      </c>
      <c r="B5" t="s">
        <v>67</v>
      </c>
    </row>
    <row r="6" spans="1:5" x14ac:dyDescent="0.25">
      <c r="A6" s="3" t="s">
        <v>68</v>
      </c>
      <c r="B6" t="s">
        <v>69</v>
      </c>
    </row>
    <row r="7" spans="1:5" x14ac:dyDescent="0.25">
      <c r="A7" s="3" t="s">
        <v>70</v>
      </c>
    </row>
    <row r="8" spans="1:5" x14ac:dyDescent="0.25">
      <c r="A8" s="3" t="s">
        <v>71</v>
      </c>
    </row>
    <row r="10" spans="1:5" x14ac:dyDescent="0.25">
      <c r="A10" s="3" t="s">
        <v>72</v>
      </c>
      <c r="B10" s="3" t="s">
        <v>73</v>
      </c>
      <c r="C10" s="3" t="s">
        <v>74</v>
      </c>
      <c r="D10" s="3" t="s">
        <v>75</v>
      </c>
      <c r="E10" s="3" t="s">
        <v>76</v>
      </c>
    </row>
    <row r="11" spans="1:5" x14ac:dyDescent="0.25">
      <c r="A11" s="3">
        <v>1990</v>
      </c>
      <c r="B11" s="4">
        <v>15.449183078108357</v>
      </c>
      <c r="C11" s="4">
        <v>23.408840953905699</v>
      </c>
    </row>
    <row r="12" spans="1:5" x14ac:dyDescent="0.25">
      <c r="A12" s="3">
        <v>1991</v>
      </c>
      <c r="B12" s="4">
        <v>15.929118287344668</v>
      </c>
      <c r="C12" s="4">
        <v>23.250864743803248</v>
      </c>
    </row>
    <row r="13" spans="1:5" x14ac:dyDescent="0.25">
      <c r="A13" s="3">
        <v>1992</v>
      </c>
      <c r="B13" s="4">
        <v>16.258573983991493</v>
      </c>
      <c r="C13" s="4">
        <v>23.848641649771128</v>
      </c>
    </row>
    <row r="14" spans="1:5" x14ac:dyDescent="0.25">
      <c r="A14" s="3">
        <v>1993</v>
      </c>
      <c r="B14">
        <v>15.216856931075801</v>
      </c>
      <c r="C14">
        <v>22.655563564600673</v>
      </c>
    </row>
    <row r="15" spans="1:5" x14ac:dyDescent="0.25">
      <c r="A15" s="3">
        <v>1994</v>
      </c>
      <c r="B15">
        <v>15.399493464442873</v>
      </c>
      <c r="C15">
        <v>22.930996214698379</v>
      </c>
    </row>
    <row r="16" spans="1:5" x14ac:dyDescent="0.25">
      <c r="A16" s="3">
        <v>1995</v>
      </c>
      <c r="B16">
        <v>15.10057925565806</v>
      </c>
      <c r="C16">
        <v>22.702459837468542</v>
      </c>
    </row>
    <row r="17" spans="1:3" x14ac:dyDescent="0.25">
      <c r="A17" s="3">
        <v>1996</v>
      </c>
      <c r="B17">
        <v>15.160380299153303</v>
      </c>
      <c r="C17">
        <v>21.872433782405096</v>
      </c>
    </row>
    <row r="18" spans="1:3" x14ac:dyDescent="0.25">
      <c r="A18" s="3">
        <v>1997</v>
      </c>
      <c r="B18">
        <v>15.736401222223661</v>
      </c>
      <c r="C18">
        <v>22.739492344276801</v>
      </c>
    </row>
    <row r="19" spans="1:3" x14ac:dyDescent="0.25">
      <c r="A19" s="3">
        <v>1998</v>
      </c>
      <c r="B19">
        <v>15.963553064415104</v>
      </c>
      <c r="C19">
        <v>23.211741646457863</v>
      </c>
    </row>
    <row r="20" spans="1:3" x14ac:dyDescent="0.25">
      <c r="A20" s="3">
        <v>1999</v>
      </c>
      <c r="B20">
        <v>16.568644360842786</v>
      </c>
      <c r="C20">
        <v>22.226292302692897</v>
      </c>
    </row>
    <row r="21" spans="1:3" x14ac:dyDescent="0.25">
      <c r="A21" s="3">
        <v>2000</v>
      </c>
      <c r="B21">
        <v>16.83646190545538</v>
      </c>
      <c r="C21">
        <v>22.461450321804577</v>
      </c>
    </row>
    <row r="22" spans="1:3" x14ac:dyDescent="0.25">
      <c r="A22" s="3">
        <v>2001</v>
      </c>
      <c r="B22">
        <v>16.559489429845446</v>
      </c>
      <c r="C22">
        <v>22.743082636929696</v>
      </c>
    </row>
    <row r="23" spans="1:3" x14ac:dyDescent="0.25">
      <c r="A23" s="3">
        <v>2002</v>
      </c>
      <c r="B23">
        <v>16.513907806043481</v>
      </c>
      <c r="C23">
        <v>22.377898877503263</v>
      </c>
    </row>
    <row r="24" spans="1:3" x14ac:dyDescent="0.25">
      <c r="A24" s="3">
        <v>2003</v>
      </c>
      <c r="B24">
        <v>16.68326416744766</v>
      </c>
      <c r="C24">
        <v>22.182502057817437</v>
      </c>
    </row>
    <row r="25" spans="1:3" x14ac:dyDescent="0.25">
      <c r="A25" s="3">
        <v>2004</v>
      </c>
      <c r="B25">
        <v>16.808906762526089</v>
      </c>
      <c r="C25">
        <v>22.332330364724953</v>
      </c>
    </row>
    <row r="26" spans="1:3" x14ac:dyDescent="0.25">
      <c r="A26" s="3">
        <v>2005</v>
      </c>
      <c r="B26">
        <v>16.892694952734423</v>
      </c>
      <c r="C26">
        <v>22.058102866840876</v>
      </c>
    </row>
    <row r="27" spans="1:3" x14ac:dyDescent="0.25">
      <c r="A27" s="3">
        <v>2006</v>
      </c>
      <c r="B27">
        <v>17.029954451496021</v>
      </c>
      <c r="C27">
        <v>21.870400509614804</v>
      </c>
    </row>
    <row r="28" spans="1:3" x14ac:dyDescent="0.25">
      <c r="A28" s="3">
        <v>2007</v>
      </c>
      <c r="B28">
        <v>17.354519925088336</v>
      </c>
      <c r="C28">
        <v>21.473477563885481</v>
      </c>
    </row>
    <row r="29" spans="1:3" x14ac:dyDescent="0.25">
      <c r="A29" s="3">
        <v>2008</v>
      </c>
      <c r="B29">
        <v>17.705704896596629</v>
      </c>
      <c r="C29">
        <v>20.87437909022632</v>
      </c>
    </row>
    <row r="30" spans="1:3" x14ac:dyDescent="0.25">
      <c r="A30" s="3">
        <v>2009</v>
      </c>
      <c r="B30">
        <v>17.514684418723895</v>
      </c>
      <c r="C30">
        <v>20.364477114240998</v>
      </c>
    </row>
    <row r="31" spans="1:3" x14ac:dyDescent="0.25">
      <c r="A31" s="3">
        <v>2010</v>
      </c>
      <c r="B31">
        <v>17.417104293138767</v>
      </c>
      <c r="C31">
        <v>20.080919201405678</v>
      </c>
    </row>
    <row r="32" spans="1:3" x14ac:dyDescent="0.25">
      <c r="A32" s="3">
        <v>2011</v>
      </c>
      <c r="B32">
        <v>17.224696368124601</v>
      </c>
      <c r="C32">
        <v>19.542107228196365</v>
      </c>
    </row>
    <row r="33" spans="1:5" x14ac:dyDescent="0.25">
      <c r="A33" s="3">
        <v>2012</v>
      </c>
      <c r="B33">
        <v>17.346606971912657</v>
      </c>
      <c r="C33">
        <v>19.203496216432818</v>
      </c>
      <c r="D33" s="7">
        <f>$C$11*0.79</f>
        <v>18.492984353585502</v>
      </c>
      <c r="E33" s="8"/>
    </row>
    <row r="34" spans="1:5" x14ac:dyDescent="0.25">
      <c r="A34" s="3">
        <v>2013</v>
      </c>
      <c r="B34">
        <v>17.257604646013256</v>
      </c>
      <c r="C34">
        <v>18.861537386352325</v>
      </c>
      <c r="D34" s="8"/>
      <c r="E34" s="8"/>
    </row>
    <row r="35" spans="1:5" x14ac:dyDescent="0.25">
      <c r="A35" s="3">
        <v>2014</v>
      </c>
      <c r="B35">
        <v>17.154083466096552</v>
      </c>
      <c r="C35">
        <v>18.361620325016254</v>
      </c>
      <c r="D35" s="7">
        <f>$C$11*0.76</f>
        <v>17.79071912496833</v>
      </c>
      <c r="E35" s="7">
        <f>$C$11*0.78</f>
        <v>18.258895944046447</v>
      </c>
    </row>
    <row r="36" spans="1:5" x14ac:dyDescent="0.25">
      <c r="A36" s="3">
        <v>2015</v>
      </c>
      <c r="B36">
        <v>16.414779943199331</v>
      </c>
      <c r="C36">
        <v>17.860472053907742</v>
      </c>
      <c r="D36" s="8"/>
      <c r="E36" s="8"/>
    </row>
    <row r="37" spans="1:5" x14ac:dyDescent="0.25">
      <c r="A37" s="3">
        <v>2016</v>
      </c>
      <c r="B37">
        <v>16.246639568902037</v>
      </c>
      <c r="C37">
        <v>17.543220342096291</v>
      </c>
      <c r="D37" s="7">
        <f>$C$11*0.73</f>
        <v>17.088453896351158</v>
      </c>
      <c r="E37" s="7">
        <f>$C$11*0.76</f>
        <v>17.79071912496833</v>
      </c>
    </row>
    <row r="38" spans="1:5" x14ac:dyDescent="0.25">
      <c r="A38" s="3">
        <v>2017</v>
      </c>
      <c r="B38">
        <v>15.962862944821545</v>
      </c>
      <c r="C38">
        <v>17.206569187066449</v>
      </c>
      <c r="D38" s="8"/>
    </row>
    <row r="39" spans="1:5" x14ac:dyDescent="0.25">
      <c r="A39" s="3">
        <v>2018</v>
      </c>
      <c r="B39">
        <v>15.955549223420556</v>
      </c>
      <c r="C39">
        <v>16.79630080024026</v>
      </c>
      <c r="D39" s="8"/>
    </row>
    <row r="40" spans="1:5" x14ac:dyDescent="0.25">
      <c r="A40" s="3">
        <v>2019</v>
      </c>
      <c r="B40">
        <v>15.894504318323062</v>
      </c>
      <c r="C40">
        <v>16.432662222032519</v>
      </c>
      <c r="D40" s="8"/>
    </row>
    <row r="41" spans="1:5" x14ac:dyDescent="0.25">
      <c r="A41" s="3">
        <v>2020</v>
      </c>
      <c r="B41" s="4">
        <v>14.594703214688671</v>
      </c>
      <c r="C41" s="4">
        <v>16.114298656679015</v>
      </c>
      <c r="D41" s="7">
        <f>$C$11*0.67</f>
        <v>15.683923439116819</v>
      </c>
    </row>
    <row r="42" spans="1:5" x14ac:dyDescent="0.25">
      <c r="A42" s="3">
        <v>2021</v>
      </c>
      <c r="B42" s="4">
        <v>14.772704066367957</v>
      </c>
      <c r="C42" s="4">
        <v>15.742661208960875</v>
      </c>
    </row>
    <row r="43" spans="1:5" x14ac:dyDescent="0.25">
      <c r="A43" s="3">
        <v>2022</v>
      </c>
      <c r="B43" s="4">
        <v>14.608471519718442</v>
      </c>
      <c r="C43" s="4">
        <v>14.973640669046953</v>
      </c>
    </row>
    <row r="45" spans="1:5" x14ac:dyDescent="0.25">
      <c r="A45" s="3" t="s">
        <v>77</v>
      </c>
    </row>
    <row r="46" spans="1:5" x14ac:dyDescent="0.25">
      <c r="A46" s="3" t="s">
        <v>19</v>
      </c>
      <c r="B46">
        <f>AVERAGE(B11,B12,B13)</f>
        <v>15.87895844981484</v>
      </c>
      <c r="C46">
        <f>AVERAGE(C11,C12,C13)</f>
        <v>23.502782449160023</v>
      </c>
      <c r="D46">
        <f>D33</f>
        <v>18.492984353585502</v>
      </c>
      <c r="E46">
        <f>E35</f>
        <v>18.258895944046447</v>
      </c>
    </row>
    <row r="47" spans="1:5" x14ac:dyDescent="0.25">
      <c r="A47" s="3" t="s">
        <v>20</v>
      </c>
      <c r="B47">
        <f>AVERAGE(B41,B42,B43)</f>
        <v>14.658626266925024</v>
      </c>
      <c r="C47">
        <f>AVERAGE(C41,C42,C43)</f>
        <v>15.610200178228949</v>
      </c>
      <c r="D47">
        <f>D41</f>
        <v>15.683923439116819</v>
      </c>
      <c r="E47">
        <f>E37</f>
        <v>17.79071912496833</v>
      </c>
    </row>
    <row r="48" spans="1:5" x14ac:dyDescent="0.25">
      <c r="A48" s="3" t="s">
        <v>78</v>
      </c>
      <c r="B48" s="5">
        <f>B47 / B46 -1</f>
        <v>-7.6852155432401537E-2</v>
      </c>
      <c r="C48" s="5">
        <f>C47 / C46 -1</f>
        <v>-0.33581480354523519</v>
      </c>
      <c r="D48" s="5">
        <f>D47 / D46 -1</f>
        <v>-0.15189873417721511</v>
      </c>
      <c r="E48" s="5">
        <f>E47 / E46 -1</f>
        <v>-2.5641025641025772E-2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</vt:lpstr>
      <vt:lpstr>FR</vt:lpstr>
      <vt:lpstr>IT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Ortner Joye Véronique BAFU</dc:creator>
  <cp:lastModifiedBy>Ortner Joye Véronique BAFU</cp:lastModifiedBy>
  <dcterms:created xsi:type="dcterms:W3CDTF">2024-03-06T08:44:17Z</dcterms:created>
  <dcterms:modified xsi:type="dcterms:W3CDTF">2024-03-20T10:32:16Z</dcterms:modified>
</cp:coreProperties>
</file>